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Work\AD Mapping\WCB Prop 1 san j sac AD\Impact analysis\Water\final docs\"/>
    </mc:Choice>
  </mc:AlternateContent>
  <bookViews>
    <workbookView xWindow="0" yWindow="0" windowWidth="21000" windowHeight="11250" tabRatio="522"/>
  </bookViews>
  <sheets>
    <sheet name="Arundo water use" sheetId="5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5" l="1"/>
  <c r="I19" i="5"/>
  <c r="J19" i="5"/>
  <c r="G7" i="5"/>
  <c r="G15" i="5"/>
  <c r="G16" i="5"/>
  <c r="G17" i="5"/>
  <c r="G18" i="5"/>
  <c r="G19" i="5"/>
  <c r="F18" i="5"/>
  <c r="G10" i="5"/>
  <c r="F11" i="5"/>
  <c r="G11" i="5"/>
  <c r="G12" i="5"/>
  <c r="F13" i="5"/>
  <c r="G13" i="5"/>
  <c r="G14" i="5"/>
  <c r="F16" i="5"/>
  <c r="F19" i="5"/>
  <c r="F17" i="5"/>
  <c r="B12" i="5"/>
  <c r="B11" i="5"/>
</calcChain>
</file>

<file path=xl/sharedStrings.xml><?xml version="1.0" encoding="utf-8"?>
<sst xmlns="http://schemas.openxmlformats.org/spreadsheetml/2006/main" count="32" uniqueCount="32">
  <si>
    <t>Hours of transpiration per day</t>
  </si>
  <si>
    <t>Assumptions</t>
  </si>
  <si>
    <t>Conversion  Factors</t>
  </si>
  <si>
    <t>Months of transpiration per year</t>
  </si>
  <si>
    <t>new cane = less than 1 year old</t>
  </si>
  <si>
    <t>Mean LAI/old cane (from table 4-2 arundo report)</t>
  </si>
  <si>
    <t>Mean LAI/new cane (from table 4-2 arundo report)</t>
  </si>
  <si>
    <t>Old Canes / square meter of ground</t>
  </si>
  <si>
    <t>New Canes / square meter of ground</t>
  </si>
  <si>
    <t>Stand adjustment for canopy spread</t>
  </si>
  <si>
    <t xml:space="preserve"> mmol h20/m2 leaf</t>
  </si>
  <si>
    <t>mol H2O/m2 leaf</t>
  </si>
  <si>
    <t>grams H2O/m2 leaf</t>
  </si>
  <si>
    <t xml:space="preserve"> cm3 H2O/m2 leaf</t>
  </si>
  <si>
    <t>m3 H2O/m2 leaf</t>
  </si>
  <si>
    <t xml:space="preserve">m3 H2O/m2 ground </t>
  </si>
  <si>
    <t xml:space="preserve"> mm H2O / m2 ground</t>
  </si>
  <si>
    <t>mm h20/day</t>
  </si>
  <si>
    <t>mm h20 / year</t>
  </si>
  <si>
    <t>Leaf Transpiration Rate (mmol h20/m2 leaf )</t>
  </si>
  <si>
    <t>Arundo Stand Leaf Area Index (LAI)</t>
  </si>
  <si>
    <t>ARUNDO LEAF TRANSPIRATION RATE</t>
  </si>
  <si>
    <t xml:space="preserve"> ARUNDO STAND TRANSPIRATION RATE</t>
  </si>
  <si>
    <t>Hours per year</t>
  </si>
  <si>
    <t>Seconds daylight per day</t>
  </si>
  <si>
    <t>LAI from Field data- Coastal, Cal-IPC 2011</t>
  </si>
  <si>
    <t>LAI from Field data- Central Valley Cal-IPC 2018</t>
  </si>
  <si>
    <t>LAI from Field data- Salinas 2018</t>
  </si>
  <si>
    <t>Input exact LAI to calculate Transpiration: stand adjusted</t>
  </si>
  <si>
    <t xml:space="preserve"> Input an LAI or canes data</t>
  </si>
  <si>
    <t>old cane = more than 1 year old</t>
  </si>
  <si>
    <t>Ac-ft/yr/ac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</si>
</sst>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6" formatCode="_(* #,##0_);_(* \(#,##0\);_(* &quot;-&quot;??_);_(@_)"/>
    <numFmt numFmtId="175" formatCode="#,##0.0_);\(#,##0.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4" borderId="1" xfId="0" applyFill="1" applyBorder="1" applyAlignment="1">
      <alignment horizontal="center"/>
    </xf>
    <xf numFmtId="2" fontId="0" fillId="4" borderId="1" xfId="1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1" fontId="0" fillId="0" borderId="2" xfId="0" applyNumberFormat="1" applyBorder="1" applyAlignment="1">
      <alignment horizontal="center"/>
    </xf>
    <xf numFmtId="11" fontId="0" fillId="0" borderId="3" xfId="0" applyNumberFormat="1" applyBorder="1" applyAlignment="1">
      <alignment horizontal="center"/>
    </xf>
    <xf numFmtId="0" fontId="0" fillId="0" borderId="0" xfId="0" applyAlignment="1">
      <alignment wrapText="1"/>
    </xf>
    <xf numFmtId="2" fontId="0" fillId="0" borderId="8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11" fontId="0" fillId="0" borderId="9" xfId="0" applyNumberFormat="1" applyBorder="1" applyAlignment="1">
      <alignment horizontal="center"/>
    </xf>
    <xf numFmtId="11" fontId="0" fillId="0" borderId="6" xfId="0" applyNumberFormat="1" applyBorder="1" applyAlignment="1">
      <alignment horizontal="center"/>
    </xf>
    <xf numFmtId="11" fontId="0" fillId="0" borderId="10" xfId="0" applyNumberFormat="1" applyBorder="1" applyAlignment="1">
      <alignment horizontal="center"/>
    </xf>
    <xf numFmtId="11" fontId="0" fillId="0" borderId="7" xfId="0" applyNumberForma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5" borderId="8" xfId="0" applyFont="1" applyFill="1" applyBorder="1" applyAlignment="1">
      <alignment vertical="center"/>
    </xf>
    <xf numFmtId="0" fontId="0" fillId="5" borderId="0" xfId="0" applyFill="1"/>
    <xf numFmtId="0" fontId="0" fillId="6" borderId="3" xfId="0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10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0" xfId="0" applyFill="1"/>
    <xf numFmtId="164" fontId="1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1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9" fontId="0" fillId="5" borderId="1" xfId="1" applyFont="1" applyFill="1" applyBorder="1" applyAlignment="1">
      <alignment horizontal="center"/>
    </xf>
    <xf numFmtId="166" fontId="0" fillId="0" borderId="0" xfId="2" applyNumberFormat="1" applyFont="1" applyAlignment="1">
      <alignment horizontal="center"/>
    </xf>
    <xf numFmtId="166" fontId="0" fillId="0" borderId="6" xfId="2" applyNumberFormat="1" applyFont="1" applyBorder="1"/>
    <xf numFmtId="0" fontId="1" fillId="7" borderId="9" xfId="0" applyFont="1" applyFill="1" applyBorder="1" applyAlignment="1">
      <alignment horizontal="center"/>
    </xf>
    <xf numFmtId="166" fontId="0" fillId="7" borderId="6" xfId="2" applyNumberFormat="1" applyFont="1" applyFill="1" applyBorder="1"/>
    <xf numFmtId="164" fontId="1" fillId="7" borderId="3" xfId="0" applyNumberFormat="1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166" fontId="0" fillId="7" borderId="7" xfId="2" applyNumberFormat="1" applyFont="1" applyFill="1" applyBorder="1"/>
    <xf numFmtId="37" fontId="1" fillId="7" borderId="4" xfId="2" applyNumberFormat="1" applyFont="1" applyFill="1" applyBorder="1" applyAlignment="1">
      <alignment horizontal="center"/>
    </xf>
    <xf numFmtId="175" fontId="1" fillId="7" borderId="4" xfId="2" applyNumberFormat="1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workbookViewId="0">
      <selection activeCell="D21" sqref="D21"/>
    </sheetView>
  </sheetViews>
  <sheetFormatPr defaultRowHeight="15" x14ac:dyDescent="0.25"/>
  <cols>
    <col min="1" max="1" width="45.28515625" customWidth="1"/>
    <col min="2" max="2" width="8.28515625" style="3" customWidth="1"/>
    <col min="3" max="3" width="2.85546875" customWidth="1"/>
    <col min="4" max="4" width="22" style="14" customWidth="1"/>
    <col min="5" max="5" width="27.5703125" customWidth="1"/>
    <col min="6" max="6" width="11.28515625" customWidth="1"/>
    <col min="7" max="7" width="19.85546875" customWidth="1"/>
    <col min="8" max="8" width="17.85546875" customWidth="1"/>
    <col min="9" max="9" width="19.28515625" customWidth="1"/>
    <col min="10" max="10" width="18.7109375" customWidth="1"/>
  </cols>
  <sheetData>
    <row r="1" spans="1:10" x14ac:dyDescent="0.25">
      <c r="A1" s="39" t="s">
        <v>1</v>
      </c>
      <c r="G1" s="28" t="s">
        <v>28</v>
      </c>
      <c r="H1" s="29"/>
    </row>
    <row r="2" spans="1:10" ht="15.75" thickBot="1" x14ac:dyDescent="0.3">
      <c r="A2" s="39"/>
      <c r="G2" s="21"/>
      <c r="H2" s="22"/>
    </row>
    <row r="3" spans="1:10" ht="30.75" customHeight="1" x14ac:dyDescent="0.25">
      <c r="A3" t="s">
        <v>30</v>
      </c>
      <c r="D3" s="2"/>
      <c r="E3" s="1"/>
      <c r="G3" s="31" t="s">
        <v>29</v>
      </c>
      <c r="H3" s="31" t="s">
        <v>25</v>
      </c>
      <c r="I3" s="31" t="s">
        <v>26</v>
      </c>
      <c r="J3" s="31" t="s">
        <v>27</v>
      </c>
    </row>
    <row r="4" spans="1:10" ht="15.75" thickBot="1" x14ac:dyDescent="0.3">
      <c r="A4" t="s">
        <v>4</v>
      </c>
      <c r="D4" s="2"/>
      <c r="E4" s="1"/>
      <c r="G4" s="32"/>
      <c r="H4" s="32"/>
      <c r="I4" s="32"/>
      <c r="J4" s="32"/>
    </row>
    <row r="5" spans="1:10" ht="15.75" thickBot="1" x14ac:dyDescent="0.3">
      <c r="A5" t="s">
        <v>5</v>
      </c>
      <c r="B5" s="27">
        <v>0.56000000000000005</v>
      </c>
      <c r="E5" s="42" t="s">
        <v>7</v>
      </c>
      <c r="F5" s="43"/>
      <c r="G5" s="51">
        <v>34</v>
      </c>
      <c r="H5" s="25"/>
      <c r="I5" s="25"/>
      <c r="J5" s="25"/>
    </row>
    <row r="6" spans="1:10" ht="15.75" thickBot="1" x14ac:dyDescent="0.3">
      <c r="A6" t="s">
        <v>6</v>
      </c>
      <c r="B6" s="27">
        <v>0.41</v>
      </c>
      <c r="E6" s="44" t="s">
        <v>8</v>
      </c>
      <c r="F6" s="45"/>
      <c r="G6" s="52">
        <v>5</v>
      </c>
      <c r="H6" s="26"/>
      <c r="I6" s="26"/>
      <c r="J6" s="26"/>
    </row>
    <row r="7" spans="1:10" ht="15.75" thickBot="1" x14ac:dyDescent="0.3">
      <c r="A7" t="s">
        <v>9</v>
      </c>
      <c r="B7" s="53">
        <v>0.7</v>
      </c>
      <c r="E7" s="46" t="s">
        <v>20</v>
      </c>
      <c r="F7" s="47"/>
      <c r="G7" s="30">
        <f>(G5*B5+G6*B6)*B7</f>
        <v>14.763000000000002</v>
      </c>
      <c r="H7" s="27">
        <v>14.9</v>
      </c>
      <c r="I7" s="27">
        <v>9.6</v>
      </c>
      <c r="J7" s="27">
        <v>11.5</v>
      </c>
    </row>
    <row r="8" spans="1:10" ht="15.75" customHeight="1" thickBot="1" x14ac:dyDescent="0.3">
      <c r="A8" t="s">
        <v>19</v>
      </c>
      <c r="B8" s="8">
        <v>4.3</v>
      </c>
      <c r="G8" s="23"/>
      <c r="H8" s="23"/>
      <c r="I8" s="23"/>
      <c r="J8" s="23"/>
    </row>
    <row r="9" spans="1:10" ht="15.75" thickBot="1" x14ac:dyDescent="0.3">
      <c r="A9" t="s">
        <v>0</v>
      </c>
      <c r="B9" s="7">
        <v>9</v>
      </c>
      <c r="E9" s="40" t="s">
        <v>2</v>
      </c>
      <c r="F9" s="41"/>
      <c r="G9" s="24"/>
      <c r="H9" s="24"/>
      <c r="I9" s="24"/>
      <c r="J9" s="24"/>
    </row>
    <row r="10" spans="1:10" ht="15.75" thickBot="1" x14ac:dyDescent="0.3">
      <c r="A10" t="s">
        <v>3</v>
      </c>
      <c r="B10" s="7">
        <v>8</v>
      </c>
      <c r="D10" s="33" t="s">
        <v>21</v>
      </c>
      <c r="E10" s="9" t="s">
        <v>10</v>
      </c>
      <c r="F10" s="4"/>
      <c r="G10" s="15">
        <f>$B$8</f>
        <v>4.3</v>
      </c>
      <c r="H10" s="16">
        <v>4.3</v>
      </c>
      <c r="I10" s="16">
        <v>4.3</v>
      </c>
      <c r="J10" s="16">
        <v>4.3</v>
      </c>
    </row>
    <row r="11" spans="1:10" x14ac:dyDescent="0.25">
      <c r="A11" t="s">
        <v>23</v>
      </c>
      <c r="B11" s="54">
        <f>244*9</f>
        <v>2196</v>
      </c>
      <c r="D11" s="34"/>
      <c r="E11" s="10" t="s">
        <v>11</v>
      </c>
      <c r="F11" s="5">
        <f>1/1000</f>
        <v>1E-3</v>
      </c>
      <c r="G11" s="17">
        <f>G10*$F11</f>
        <v>4.3E-3</v>
      </c>
      <c r="H11" s="18">
        <v>4.3E-3</v>
      </c>
      <c r="I11" s="18">
        <v>4.3E-3</v>
      </c>
      <c r="J11" s="18">
        <v>4.3E-3</v>
      </c>
    </row>
    <row r="12" spans="1:10" x14ac:dyDescent="0.25">
      <c r="A12" t="s">
        <v>24</v>
      </c>
      <c r="B12" s="54">
        <f>B9*60*60</f>
        <v>32400</v>
      </c>
      <c r="D12" s="34"/>
      <c r="E12" s="10" t="s">
        <v>12</v>
      </c>
      <c r="F12" s="5">
        <v>18.02</v>
      </c>
      <c r="G12" s="17">
        <f>G11*$F12</f>
        <v>7.7485999999999999E-2</v>
      </c>
      <c r="H12" s="18">
        <v>7.7485999999999999E-2</v>
      </c>
      <c r="I12" s="18">
        <v>7.7485999999999999E-2</v>
      </c>
      <c r="J12" s="18">
        <v>7.7485999999999999E-2</v>
      </c>
    </row>
    <row r="13" spans="1:10" x14ac:dyDescent="0.25">
      <c r="D13" s="34"/>
      <c r="E13" s="10" t="s">
        <v>13</v>
      </c>
      <c r="F13" s="5">
        <f>1/0.997044</f>
        <v>1.0029647638419166</v>
      </c>
      <c r="G13" s="17">
        <f>G12*$F13</f>
        <v>7.7715727691054753E-2</v>
      </c>
      <c r="H13" s="18">
        <v>7.7715727691054753E-2</v>
      </c>
      <c r="I13" s="18">
        <v>7.7715727691054753E-2</v>
      </c>
      <c r="J13" s="18">
        <v>7.7715727691054753E-2</v>
      </c>
    </row>
    <row r="14" spans="1:10" ht="15.75" thickBot="1" x14ac:dyDescent="0.3">
      <c r="D14" s="35"/>
      <c r="E14" s="11" t="s">
        <v>14</v>
      </c>
      <c r="F14" s="6">
        <v>9.9999999999999995E-7</v>
      </c>
      <c r="G14" s="19">
        <f>G13*$F14</f>
        <v>7.771572769105475E-8</v>
      </c>
      <c r="H14" s="20">
        <v>7.771572769105475E-8</v>
      </c>
      <c r="I14" s="20">
        <v>7.771572769105475E-8</v>
      </c>
      <c r="J14" s="20">
        <v>7.771572769105475E-8</v>
      </c>
    </row>
    <row r="15" spans="1:10" x14ac:dyDescent="0.25">
      <c r="D15" s="36" t="s">
        <v>22</v>
      </c>
      <c r="E15" s="9" t="s">
        <v>15</v>
      </c>
      <c r="F15" s="4"/>
      <c r="G15" s="12">
        <f>G14*G7</f>
        <v>1.1473172879030415E-6</v>
      </c>
      <c r="H15" s="12">
        <v>1.1579643425967159E-6</v>
      </c>
      <c r="I15" s="12">
        <v>7.4607098583412558E-7</v>
      </c>
      <c r="J15" s="12">
        <v>8.937308684471296E-7</v>
      </c>
    </row>
    <row r="16" spans="1:10" x14ac:dyDescent="0.25">
      <c r="D16" s="37"/>
      <c r="E16" s="10" t="s">
        <v>16</v>
      </c>
      <c r="F16" s="55">
        <f>1/0.001</f>
        <v>1000</v>
      </c>
      <c r="G16" s="13">
        <f>G15*$F16</f>
        <v>1.1473172879030414E-3</v>
      </c>
      <c r="H16" s="13">
        <v>1.1579643425967158E-3</v>
      </c>
      <c r="I16" s="13">
        <v>7.4607098583412553E-4</v>
      </c>
      <c r="J16" s="13">
        <v>8.9373086844712955E-4</v>
      </c>
    </row>
    <row r="17" spans="4:12" x14ac:dyDescent="0.25">
      <c r="D17" s="37"/>
      <c r="E17" s="56" t="s">
        <v>17</v>
      </c>
      <c r="F17" s="57">
        <f>60*60*B9</f>
        <v>32400</v>
      </c>
      <c r="G17" s="58">
        <f>G16*F17</f>
        <v>37.173080128058544</v>
      </c>
      <c r="H17" s="58">
        <v>37.518044700133593</v>
      </c>
      <c r="I17" s="58">
        <v>24.172699941025666</v>
      </c>
      <c r="J17" s="58">
        <v>28.956880137686998</v>
      </c>
      <c r="K17" s="49"/>
      <c r="L17" s="50"/>
    </row>
    <row r="18" spans="4:12" ht="15.75" thickBot="1" x14ac:dyDescent="0.3">
      <c r="D18" s="37"/>
      <c r="E18" s="59" t="s">
        <v>18</v>
      </c>
      <c r="F18" s="60">
        <f>B10*30.5</f>
        <v>244</v>
      </c>
      <c r="G18" s="61">
        <f>G17*F18</f>
        <v>9070.2315512462847</v>
      </c>
      <c r="H18" s="61">
        <v>9154.4029068325963</v>
      </c>
      <c r="I18" s="61">
        <v>5898.1387856102629</v>
      </c>
      <c r="J18" s="61">
        <v>7065.4787535956275</v>
      </c>
      <c r="K18" s="49"/>
      <c r="L18" s="50"/>
    </row>
    <row r="19" spans="4:12" ht="15.75" thickBot="1" x14ac:dyDescent="0.3">
      <c r="D19" s="38"/>
      <c r="E19" s="59" t="s">
        <v>31</v>
      </c>
      <c r="F19" s="60">
        <f>B10*30.5</f>
        <v>244</v>
      </c>
      <c r="G19" s="62">
        <f>G18/304.5</f>
        <v>29.787295734798963</v>
      </c>
      <c r="H19" s="62">
        <f t="shared" ref="H19:J19" si="0">H18/304.5</f>
        <v>30.063720547890298</v>
      </c>
      <c r="I19" s="62">
        <f t="shared" si="0"/>
        <v>19.369913910050123</v>
      </c>
      <c r="J19" s="62">
        <f t="shared" si="0"/>
        <v>23.203542704747544</v>
      </c>
      <c r="K19" s="48"/>
    </row>
    <row r="25" spans="4:12" x14ac:dyDescent="0.25">
      <c r="H25" s="3"/>
    </row>
  </sheetData>
  <mergeCells count="11">
    <mergeCell ref="I3:I4"/>
    <mergeCell ref="J3:J4"/>
    <mergeCell ref="D10:D14"/>
    <mergeCell ref="D15:D19"/>
    <mergeCell ref="A1:A2"/>
    <mergeCell ref="G3:G4"/>
    <mergeCell ref="H3:H4"/>
    <mergeCell ref="E9:F9"/>
    <mergeCell ref="E5:F5"/>
    <mergeCell ref="E6:F6"/>
    <mergeCell ref="E7:F7"/>
  </mergeCells>
  <pageMargins left="0.25" right="0.25" top="0.75" bottom="0.75" header="0.3" footer="0.3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Arundo water use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Stillinger</dc:creator>
  <cp:lastModifiedBy>jason giessow</cp:lastModifiedBy>
  <cp:lastPrinted>2017-09-17T18:39:07Z</cp:lastPrinted>
  <dcterms:created xsi:type="dcterms:W3CDTF">2017-07-11T22:16:20Z</dcterms:created>
  <dcterms:modified xsi:type="dcterms:W3CDTF">2020-03-28T23:05:35Z</dcterms:modified>
</cp:coreProperties>
</file>